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Ris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48" customWidth="1" min="3" max="3"/>
  </cols>
  <sheetData>
    <row r="1">
      <c r="A1" s="1" t="inlineStr">
        <is>
          <t>Cost-Benefit Analysis: Digital Time Tracking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Note</t>
        </is>
      </c>
    </row>
    <row r="5">
      <c r="A5" s="4" t="inlineStr">
        <is>
          <t>Employees tracked</t>
        </is>
      </c>
      <c r="B5" s="4" t="n">
        <v>50</v>
      </c>
      <c r="C5" s="4" t="n"/>
    </row>
    <row r="6">
      <c r="A6" s="4" t="inlineStr">
        <is>
          <t>Average hourly wage ($)</t>
        </is>
      </c>
      <c r="B6" s="4" t="n">
        <v>24</v>
      </c>
      <c r="C6" s="4" t="inlineStr">
        <is>
          <t>Loaded rate is higher; use base for leakage</t>
        </is>
      </c>
    </row>
    <row r="7">
      <c r="A7" s="4" t="inlineStr">
        <is>
          <t>Admin hours per week on timesheets</t>
        </is>
      </c>
      <c r="B7" s="4" t="n">
        <v>6</v>
      </c>
      <c r="C7" s="4" t="inlineStr">
        <is>
          <t>Collecting, chasing, correcting, entering</t>
        </is>
      </c>
    </row>
    <row r="8">
      <c r="A8" s="4" t="inlineStr">
        <is>
          <t>Admin hourly rate ($)</t>
        </is>
      </c>
      <c r="B8" s="4" t="n">
        <v>30</v>
      </c>
      <c r="C8" s="4" t="n"/>
    </row>
    <row r="9">
      <c r="A9" s="4" t="inlineStr">
        <is>
          <t>Leakage minutes per employee per day</t>
        </is>
      </c>
      <c r="B9" s="4" t="n">
        <v>8</v>
      </c>
      <c r="C9" s="4" t="inlineStr">
        <is>
          <t>Unrecorded breaks, rounding, early punches; 5 to 15 is typical</t>
        </is>
      </c>
    </row>
    <row r="10">
      <c r="A10" s="4" t="inlineStr">
        <is>
          <t>Working days per year</t>
        </is>
      </c>
      <c r="B10" s="4" t="n">
        <v>250</v>
      </c>
      <c r="C10" s="4" t="n"/>
    </row>
    <row r="11">
      <c r="A11" s="4" t="inlineStr">
        <is>
          <t>Share of leakage recovered by digital tracking</t>
        </is>
      </c>
      <c r="B11" s="4" t="n">
        <v>0.7</v>
      </c>
      <c r="C11" s="4" t="inlineStr">
        <is>
          <t>0.5 to 0.8</t>
        </is>
      </c>
    </row>
    <row r="12">
      <c r="A12" s="4" t="inlineStr">
        <is>
          <t>Billable hours lost per employee per week (if billing)</t>
        </is>
      </c>
      <c r="B12" s="4" t="n">
        <v>0</v>
      </c>
      <c r="C12" s="4" t="inlineStr">
        <is>
          <t>Leave 0 if not billing clients</t>
        </is>
      </c>
    </row>
    <row r="13">
      <c r="A13" s="4" t="inlineStr">
        <is>
          <t>Billing rate ($)</t>
        </is>
      </c>
      <c r="B13" s="4" t="n">
        <v>0</v>
      </c>
      <c r="C13" s="4" t="n"/>
    </row>
    <row r="14">
      <c r="A14" s="4" t="inlineStr">
        <is>
          <t>Share of lost billing recovered</t>
        </is>
      </c>
      <c r="B14" s="4" t="n">
        <v>0.5</v>
      </c>
      <c r="C14" s="4" t="n"/>
    </row>
    <row r="15">
      <c r="A15" s="4" t="inlineStr">
        <is>
          <t>Software cost per user per month ($)</t>
        </is>
      </c>
      <c r="B15" s="4" t="n">
        <v>6</v>
      </c>
      <c r="C15" s="4" t="n"/>
    </row>
    <row r="16">
      <c r="A16" s="4" t="inlineStr">
        <is>
          <t>Hardware ($, one-off)</t>
        </is>
      </c>
      <c r="B16" s="4" t="n">
        <v>0</v>
      </c>
      <c r="C16" s="4" t="n"/>
    </row>
    <row r="17">
      <c r="A17" s="4" t="inlineStr">
        <is>
          <t>Implementation ($, one-off)</t>
        </is>
      </c>
      <c r="B17" s="4" t="n">
        <v>1500</v>
      </c>
      <c r="C17" s="4" t="n"/>
    </row>
    <row r="18">
      <c r="A18" s="4" t="inlineStr">
        <is>
          <t>Training hours total</t>
        </is>
      </c>
      <c r="B18" s="4" t="n">
        <v>40</v>
      </c>
      <c r="C18" s="4" t="n"/>
    </row>
    <row r="19">
      <c r="A19" s="4" t="inlineStr">
        <is>
          <t>Ongoing admin hours per week after rollout</t>
        </is>
      </c>
      <c r="B19" s="4" t="n">
        <v>2</v>
      </c>
      <c r="C1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>
      <c r="A1" s="1" t="inlineStr">
        <is>
          <t>Cost-Benefit Analysis: Digital Time Tracking</t>
        </is>
      </c>
    </row>
    <row r="2">
      <c r="A2" s="2" t="inlineStr">
        <is>
          <t>Change the Inputs sheet; this sheet recalculates. Rows reference the Inputs cells in order.</t>
        </is>
      </c>
    </row>
    <row r="4">
      <c r="A4" s="3" t="inlineStr">
        <is>
          <t>Line</t>
        </is>
      </c>
      <c r="B4" s="3" t="inlineStr">
        <is>
          <t>Year 1</t>
        </is>
      </c>
      <c r="C4" s="3" t="inlineStr">
        <is>
          <t>Year 2</t>
        </is>
      </c>
      <c r="D4" s="3" t="inlineStr">
        <is>
          <t>Year 3</t>
        </is>
      </c>
      <c r="E4" s="3" t="inlineStr">
        <is>
          <t>Formula note</t>
        </is>
      </c>
    </row>
    <row r="5">
      <c r="A5" s="4" t="inlineStr">
        <is>
          <t>Current admin cost</t>
        </is>
      </c>
      <c r="B5" s="4">
        <f>Inputs!B7*Inputs!B8*52</f>
        <v/>
      </c>
      <c r="C5" s="4">
        <f>B5</f>
        <v/>
      </c>
      <c r="D5" s="4">
        <f>B5</f>
        <v/>
      </c>
      <c r="E5" s="4" t="inlineStr">
        <is>
          <t>admin hours x rate x 52</t>
        </is>
      </c>
    </row>
    <row r="6">
      <c r="A6" s="4" t="inlineStr">
        <is>
          <t>Payroll leakage</t>
        </is>
      </c>
      <c r="B6" s="4">
        <f>Inputs!B5*Inputs!B9/60*Inputs!B6*Inputs!B10</f>
        <v/>
      </c>
      <c r="C6" s="4">
        <f>B6</f>
        <v/>
      </c>
      <c r="D6" s="4">
        <f>B6</f>
        <v/>
      </c>
      <c r="E6" s="4" t="inlineStr">
        <is>
          <t>employees x minutes/60 x wage x days</t>
        </is>
      </c>
    </row>
    <row r="7">
      <c r="A7" s="4" t="inlineStr">
        <is>
          <t>Lost billing</t>
        </is>
      </c>
      <c r="B7" s="4">
        <f>Inputs!B5*Inputs!B12*Inputs!B13*52</f>
        <v/>
      </c>
      <c r="C7" s="4">
        <f>B7</f>
        <v/>
      </c>
      <c r="D7" s="4">
        <f>B7</f>
        <v/>
      </c>
      <c r="E7" s="4" t="inlineStr">
        <is>
          <t>employees x hours x rate x 52</t>
        </is>
      </c>
    </row>
    <row r="8">
      <c r="A8" s="4" t="inlineStr">
        <is>
          <t>Current state total</t>
        </is>
      </c>
      <c r="B8" s="4">
        <f>B5+B6+B7</f>
        <v/>
      </c>
      <c r="C8" s="4">
        <f>C5+C6+C7</f>
        <v/>
      </c>
      <c r="D8" s="4">
        <f>D5+D6+D7</f>
        <v/>
      </c>
      <c r="E8" s="4" t="n"/>
    </row>
    <row r="9">
      <c r="A9" s="4" t="inlineStr">
        <is>
          <t>Software</t>
        </is>
      </c>
      <c r="B9" s="4">
        <f>Inputs!B15*Inputs!B5*12</f>
        <v/>
      </c>
      <c r="C9" s="4">
        <f>B9</f>
        <v/>
      </c>
      <c r="D9" s="4">
        <f>B9</f>
        <v/>
      </c>
      <c r="E9" s="4" t="inlineStr">
        <is>
          <t>per user per month x users x 12</t>
        </is>
      </c>
    </row>
    <row r="10">
      <c r="A10" s="4" t="inlineStr">
        <is>
          <t>Hardware and implementation</t>
        </is>
      </c>
      <c r="B10" s="4">
        <f>Inputs!B16+Inputs!B17</f>
        <v/>
      </c>
      <c r="C10" s="4" t="n">
        <v>0</v>
      </c>
      <c r="D10" s="4" t="n">
        <v>0</v>
      </c>
      <c r="E10" s="4" t="inlineStr">
        <is>
          <t>year 1 only</t>
        </is>
      </c>
    </row>
    <row r="11">
      <c r="A11" s="4" t="inlineStr">
        <is>
          <t>Training</t>
        </is>
      </c>
      <c r="B11" s="4">
        <f>Inputs!B18*Inputs!B8</f>
        <v/>
      </c>
      <c r="C11" s="4" t="n">
        <v>0</v>
      </c>
      <c r="D11" s="4" t="n">
        <v>0</v>
      </c>
      <c r="E11" s="4" t="inlineStr">
        <is>
          <t>hours x admin rate</t>
        </is>
      </c>
    </row>
    <row r="12">
      <c r="A12" s="4" t="inlineStr">
        <is>
          <t>Ongoing admin</t>
        </is>
      </c>
      <c r="B12" s="4">
        <f>Inputs!B19*Inputs!B8*52</f>
        <v/>
      </c>
      <c r="C12" s="4">
        <f>B12</f>
        <v/>
      </c>
      <c r="D12" s="4">
        <f>B12</f>
        <v/>
      </c>
      <c r="E12" s="4" t="n"/>
    </row>
    <row r="13">
      <c r="A13" s="4" t="inlineStr">
        <is>
          <t>Digital option total</t>
        </is>
      </c>
      <c r="B13" s="4">
        <f>B9+B10+B11+B12</f>
        <v/>
      </c>
      <c r="C13" s="4">
        <f>C9+C10+C11+C12</f>
        <v/>
      </c>
      <c r="D13" s="4">
        <f>D9+D10+D11+D12</f>
        <v/>
      </c>
      <c r="E13" s="4" t="n"/>
    </row>
    <row r="14">
      <c r="A14" s="4" t="inlineStr">
        <is>
          <t>Admin hours saved</t>
        </is>
      </c>
      <c r="B14" s="4">
        <f>B5-B12</f>
        <v/>
      </c>
      <c r="C14" s="4">
        <f>C5-C12</f>
        <v/>
      </c>
      <c r="D14" s="4">
        <f>D5-D12</f>
        <v/>
      </c>
      <c r="E14" s="4" t="n"/>
    </row>
    <row r="15">
      <c r="A15" s="4" t="inlineStr">
        <is>
          <t>Leakage recovered</t>
        </is>
      </c>
      <c r="B15" s="4">
        <f>B6*Inputs!B11</f>
        <v/>
      </c>
      <c r="C15" s="4">
        <f>C6*Inputs!B11</f>
        <v/>
      </c>
      <c r="D15" s="4">
        <f>D6*Inputs!B11</f>
        <v/>
      </c>
      <c r="E15" s="4" t="n"/>
    </row>
    <row r="16">
      <c r="A16" s="4" t="inlineStr">
        <is>
          <t>Billing recovered</t>
        </is>
      </c>
      <c r="B16" s="4">
        <f>B7*Inputs!B14</f>
        <v/>
      </c>
      <c r="C16" s="4">
        <f>C7*Inputs!B14</f>
        <v/>
      </c>
      <c r="D16" s="4">
        <f>D7*Inputs!B14</f>
        <v/>
      </c>
      <c r="E16" s="4" t="n"/>
    </row>
    <row r="17">
      <c r="A17" s="4" t="inlineStr">
        <is>
          <t>Total benefit</t>
        </is>
      </c>
      <c r="B17" s="4">
        <f>B14+B15+B16</f>
        <v/>
      </c>
      <c r="C17" s="4">
        <f>C14+C15+C16</f>
        <v/>
      </c>
      <c r="D17" s="4">
        <f>D14+D15+D16</f>
        <v/>
      </c>
      <c r="E17" s="4" t="n"/>
    </row>
    <row r="18">
      <c r="A18" s="4" t="inlineStr">
        <is>
          <t>Net benefit</t>
        </is>
      </c>
      <c r="B18" s="4">
        <f>B17-B9-B10-B11-B12</f>
        <v/>
      </c>
      <c r="C18" s="4">
        <f>C17-C9-C10-C11-C12</f>
        <v/>
      </c>
      <c r="D18" s="4">
        <f>D17-D9-D10-D11-D12</f>
        <v/>
      </c>
      <c r="E18" s="4" t="n"/>
    </row>
    <row r="19">
      <c r="A19" s="4" t="inlineStr">
        <is>
          <t>Cumulative net</t>
        </is>
      </c>
      <c r="B19" s="4">
        <f>B18</f>
        <v/>
      </c>
      <c r="C19" s="4">
        <f>B19+C18</f>
        <v/>
      </c>
      <c r="D19" s="4">
        <f>C19+D18</f>
        <v/>
      </c>
      <c r="E19" s="4" t="n"/>
    </row>
    <row r="20">
      <c r="A20" s="4" t="inlineStr">
        <is>
          <t>Payback (months)</t>
        </is>
      </c>
      <c r="B20" s="4">
        <f>IF(B17&gt;0,ROUND((B10+B11)/((B17-B9-B12)/12),1),"n/a")</f>
        <v/>
      </c>
      <c r="C20" s="4" t="n"/>
      <c r="D20" s="4" t="n"/>
      <c r="E20" s="4" t="inlineStr">
        <is>
          <t>one-off costs / monthly net recurring benefit</t>
        </is>
      </c>
    </row>
    <row r="21">
      <c r="A21" s="4" t="inlineStr">
        <is>
          <t>Three-year ROI</t>
        </is>
      </c>
      <c r="B21" s="4">
        <f>IF((B9+B10+B11+B12+C9+C12+D9+D12)&gt;0,(B17+C17+D17-(B9+B10+B11+B12+C9+C12+D9+D12))/(B9+B10+B11+B12+C9+C12+D9+D12),"")</f>
        <v/>
      </c>
      <c r="C21" s="4" t="n"/>
      <c r="D21" s="4" t="n"/>
      <c r="E21" s="4" t="inlineStr">
        <is>
          <t>(benefits - costs) / costs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4" customWidth="1" min="4" max="4"/>
    <col width="14" customWidth="1" min="5" max="5"/>
  </cols>
  <sheetData>
    <row r="1">
      <c r="A1" s="1" t="inlineStr">
        <is>
          <t>Cost-Benefit Analysis: Digital Time Tracking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Assumption</t>
        </is>
      </c>
      <c r="B4" s="3" t="inlineStr">
        <is>
          <t>Value</t>
        </is>
      </c>
      <c r="C4" s="3" t="inlineStr">
        <is>
          <t>Source</t>
        </is>
      </c>
      <c r="D4" s="3" t="inlineStr">
        <is>
          <t>Confidence (H/M/L)</t>
        </is>
      </c>
      <c r="E4" s="3" t="inlineStr">
        <is>
          <t>Owner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Cost-Benefit Analysis: Digital Time Tracking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Risk</t>
        </is>
      </c>
      <c r="B4" s="3" t="inlineStr">
        <is>
          <t>Likelihood (1-5)</t>
        </is>
      </c>
      <c r="C4" s="3" t="inlineStr">
        <is>
          <t>Impact (1-5)</t>
        </is>
      </c>
      <c r="D4" s="3" t="inlineStr">
        <is>
          <t>Score</t>
        </is>
      </c>
      <c r="E4" s="3" t="inlineStr">
        <is>
          <t>Mitigation</t>
        </is>
      </c>
      <c r="F4" s="3" t="inlineStr">
        <is>
          <t>Owner</t>
        </is>
      </c>
    </row>
    <row r="5">
      <c r="A5" s="4" t="n"/>
      <c r="B5" s="4" t="n"/>
      <c r="C5" s="4" t="n"/>
      <c r="D5" s="4">
        <f>IF(AND(B5&lt;&gt;"",C5&lt;&gt;""),B5*C5,"")</f>
        <v/>
      </c>
      <c r="E5" s="4" t="n"/>
      <c r="F5" s="4" t="n"/>
    </row>
    <row r="6">
      <c r="A6" s="4" t="n"/>
      <c r="B6" s="4" t="n"/>
      <c r="C6" s="4" t="n"/>
      <c r="D6" s="4">
        <f>IF(AND(B6&lt;&gt;"",C6&lt;&gt;""),B6*C6,"")</f>
        <v/>
      </c>
      <c r="E6" s="4" t="n"/>
      <c r="F6" s="4" t="n"/>
    </row>
    <row r="7">
      <c r="A7" s="4" t="n"/>
      <c r="B7" s="4" t="n"/>
      <c r="C7" s="4" t="n"/>
      <c r="D7" s="4">
        <f>IF(AND(B7&lt;&gt;"",C7&lt;&gt;""),B7*C7,"")</f>
        <v/>
      </c>
      <c r="E7" s="4" t="n"/>
      <c r="F7" s="4" t="n"/>
    </row>
    <row r="8">
      <c r="A8" s="4" t="n"/>
      <c r="B8" s="4" t="n"/>
      <c r="C8" s="4" t="n"/>
      <c r="D8" s="4">
        <f>IF(AND(B8&lt;&gt;"",C8&lt;&gt;""),B8*C8,"")</f>
        <v/>
      </c>
      <c r="E8" s="4" t="n"/>
      <c r="F8" s="4" t="n"/>
    </row>
    <row r="9">
      <c r="A9" s="4" t="n"/>
      <c r="B9" s="4" t="n"/>
      <c r="C9" s="4" t="n"/>
      <c r="D9" s="4">
        <f>IF(AND(B9&lt;&gt;"",C9&lt;&gt;""),B9*C9,"")</f>
        <v/>
      </c>
      <c r="E9" s="4" t="n"/>
      <c r="F9" s="4" t="n"/>
    </row>
    <row r="10">
      <c r="A10" s="4" t="n"/>
      <c r="B10" s="4" t="n"/>
      <c r="C10" s="4" t="n"/>
      <c r="D10" s="4">
        <f>IF(AND(B10&lt;&gt;"",C10&lt;&gt;""),B10*C10,"")</f>
        <v/>
      </c>
      <c r="E10" s="4" t="n"/>
      <c r="F10" s="4" t="n"/>
    </row>
    <row r="11">
      <c r="A11" s="4" t="n"/>
      <c r="B11" s="4" t="n"/>
      <c r="C11" s="4" t="n"/>
      <c r="D11" s="4">
        <f>IF(AND(B11&lt;&gt;"",C11&lt;&gt;""),B11*C11,"")</f>
        <v/>
      </c>
      <c r="E11" s="4" t="n"/>
      <c r="F11" s="4" t="n"/>
    </row>
    <row r="12">
      <c r="A12" s="4" t="n"/>
      <c r="B12" s="4" t="n"/>
      <c r="C12" s="4" t="n"/>
      <c r="D12" s="4">
        <f>IF(AND(B12&lt;&gt;"",C12&lt;&gt;""),B12*C12,"")</f>
        <v/>
      </c>
      <c r="E12" s="4" t="n"/>
      <c r="F12" s="4" t="n"/>
    </row>
    <row r="13">
      <c r="A13" s="4" t="n"/>
      <c r="B13" s="4" t="n"/>
      <c r="C13" s="4" t="n"/>
      <c r="D13" s="4">
        <f>IF(AND(B13&lt;&gt;"",C13&lt;&gt;""),B13*C13,"")</f>
        <v/>
      </c>
      <c r="E13" s="4" t="n"/>
      <c r="F13" s="4" t="n"/>
    </row>
    <row r="14">
      <c r="A14" s="4" t="n"/>
      <c r="B14" s="4" t="n"/>
      <c r="C14" s="4" t="n"/>
      <c r="D14" s="4">
        <f>IF(AND(B14&lt;&gt;"",C14&lt;&gt;""),B14*C14,"")</f>
        <v/>
      </c>
      <c r="E14" s="4" t="n"/>
      <c r="F1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2026-10-08T13:30:00Z</dcterms:created>
  <dcterms:modified xmlns:dcterms="http://purl.org/dc/terms/" xmlns:xsi="http://www.w3.org/2001/XMLSchema-instance" xsi:type="dcterms:W3CDTF">2026-10-08T13:30:00Z</dcterms:modified>
</cp:coreProperties>
</file>